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notes8331D2\"/>
    </mc:Choice>
  </mc:AlternateContent>
  <bookViews>
    <workbookView xWindow="0" yWindow="0" windowWidth="23040" windowHeight="9036"/>
  </bookViews>
  <sheets>
    <sheet name="ОИТС-1" sheetId="1" r:id="rId1"/>
  </sheets>
  <externalReferences>
    <externalReference r:id="rId2"/>
  </externalReferences>
  <definedNames>
    <definedName name="_xlnm._FilterDatabase" localSheetId="0" hidden="1">'ОИТС-1'!$A$9:$G$46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2" i="1"/>
  <c r="E13" i="1"/>
  <c r="F13" i="1" s="1"/>
  <c r="E14" i="1"/>
  <c r="F14" i="1" s="1"/>
  <c r="E15" i="1"/>
  <c r="F15" i="1" s="1"/>
  <c r="D16" i="1"/>
  <c r="E17" i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2" i="1"/>
  <c r="E33" i="1"/>
  <c r="E34" i="1"/>
  <c r="E35" i="1"/>
  <c r="F35" i="1" s="1"/>
  <c r="D36" i="1"/>
  <c r="D31" i="1" s="1"/>
  <c r="E37" i="1"/>
  <c r="F37" i="1" s="1"/>
  <c r="E38" i="1"/>
  <c r="F38" i="1" s="1"/>
  <c r="E39" i="1"/>
  <c r="F39" i="1" s="1"/>
  <c r="E40" i="1"/>
  <c r="F40" i="1" s="1"/>
  <c r="E41" i="1"/>
  <c r="E42" i="1"/>
  <c r="F42" i="1" s="1"/>
  <c r="E43" i="1"/>
  <c r="F43" i="1" s="1"/>
  <c r="E44" i="1"/>
  <c r="F44" i="1" s="1"/>
  <c r="E45" i="1"/>
  <c r="E11" i="1" l="1"/>
  <c r="D10" i="1"/>
  <c r="D46" i="1" s="1"/>
  <c r="F12" i="1"/>
  <c r="E16" i="1"/>
  <c r="E36" i="1"/>
  <c r="E31" i="1" s="1"/>
  <c r="F17" i="1"/>
  <c r="E10" i="1" l="1"/>
  <c r="E46" i="1" s="1"/>
</calcChain>
</file>

<file path=xl/sharedStrings.xml><?xml version="1.0" encoding="utf-8"?>
<sst xmlns="http://schemas.openxmlformats.org/spreadsheetml/2006/main" count="122" uniqueCount="72">
  <si>
    <t>Адрес электронной почты: telecom@telecom.kz</t>
  </si>
  <si>
    <t>Телефон канцелярии: г. Астана: 8 (717) 2580659, 2591600, 2580839</t>
  </si>
  <si>
    <t xml:space="preserve">Адрес: 010000, г. Астана, район Есиль, ул. Сауран, 12 </t>
  </si>
  <si>
    <t>Наименование организации: АО "Казахтелеком"</t>
  </si>
  <si>
    <t xml:space="preserve">* Принято уполномоченным органом  на основании данных РУ 2012 года, тенге </t>
  </si>
  <si>
    <t>тыс.тенге</t>
  </si>
  <si>
    <t>Всего затрат на предоставление услуги</t>
  </si>
  <si>
    <t>III</t>
  </si>
  <si>
    <t>Отклонения  возникли в связи с особенностями  формирования и утверждения тарифной сметы, связанными с проводимыми корректировками в процессе согласования ТС.</t>
  </si>
  <si>
    <t>Прочие</t>
  </si>
  <si>
    <t xml:space="preserve">Отклонение в абсолютном выражении незначительно и влияние статьи затрат на общие затраты по услуге незначительно. </t>
  </si>
  <si>
    <t>Услуги связи</t>
  </si>
  <si>
    <t xml:space="preserve">Снижение затрат  коррелирует со снижением затрат по данной статье в целом по АО в 2016 году по сравнению с 2012 годом. </t>
  </si>
  <si>
    <t xml:space="preserve">Ремонт зданий </t>
  </si>
  <si>
    <t>Увеличение затрат, относимых на услугу, коррелирует с ростом затрат по данной статье в целом по АО в 2016 году по сравнению с 2012 годом. Обусловлено ростом ставок налога на имущество</t>
  </si>
  <si>
    <t>Расходы по начислениям налогов и сборов</t>
  </si>
  <si>
    <t>Расходы по труду</t>
  </si>
  <si>
    <t xml:space="preserve">Влияние статьи затрат на общие затраты по услуге незначительно. Снижение затрат  коррелирует со снижением затрат по данной статье в целом по АО в 2016 году по сравнению с 2012 годом. </t>
  </si>
  <si>
    <t xml:space="preserve">Расходы по банковским услугам </t>
  </si>
  <si>
    <t>Отклонение незначительно</t>
  </si>
  <si>
    <t>электроэнергия</t>
  </si>
  <si>
    <t>топливо</t>
  </si>
  <si>
    <t>запчасти</t>
  </si>
  <si>
    <t>Материалы</t>
  </si>
  <si>
    <t>Влияние статьи затрат на общие затраты по услуге незначительно. Увеличение затрат, относимых на услугу, коррелирует с ростом затрат по данной статье в целом по АО в 2016 году по сравнению с 2012 годом.</t>
  </si>
  <si>
    <t xml:space="preserve">Коммунальные услуги </t>
  </si>
  <si>
    <t xml:space="preserve">Аренда ОС общеадм назначения  </t>
  </si>
  <si>
    <t>Другие общие и административные расходы</t>
  </si>
  <si>
    <t xml:space="preserve">Амортиз отчисления расх пер </t>
  </si>
  <si>
    <t>Расходы периода</t>
  </si>
  <si>
    <t>II</t>
  </si>
  <si>
    <t>Увеличение интенсивности  использования трудовых ресурсов, оборудования  задействованных при обслуживании канализации соответственно повлияло на рост затрат связанных с страхованием имущества и работников</t>
  </si>
  <si>
    <t xml:space="preserve">Страхование имущества, транспорта и работников ПП </t>
  </si>
  <si>
    <t xml:space="preserve">Увеличение затрат, относимых на услугу, коррелирует с ростом затрат по данной статье в целом по АО в 2016 году по сравнению с 2012 годом. </t>
  </si>
  <si>
    <t>Расходы по труду вспомогательного производственного персонала</t>
  </si>
  <si>
    <t>Отклонение в абсолютном выражении незначительно. Влияние статьи затрат на общие затраты по услуге незначительно.</t>
  </si>
  <si>
    <t xml:space="preserve">Расходы на метрологическое обеспеч </t>
  </si>
  <si>
    <t xml:space="preserve">Подготовка и повыш квалиф кадров ПП </t>
  </si>
  <si>
    <t xml:space="preserve">Плата за право предоставления междугородной и международной телефонной связи </t>
  </si>
  <si>
    <t xml:space="preserve">Охрана объектов произв назначения </t>
  </si>
  <si>
    <t xml:space="preserve">Обслуж сервисных контрактов </t>
  </si>
  <si>
    <t xml:space="preserve">Увеличение затрат, относимых на услугу, обусловлено увеличением интенсивности использования ресурсов, требующих затрат на услуги сторонних организаций по ремонту технических средств. </t>
  </si>
  <si>
    <t>Ремонт технических средств производственного назначения</t>
  </si>
  <si>
    <t>Увеличение затрат, относимых на услугу, коррелирует с ростом затрат по данной статье в целом по АО в 2016 году по сравнению с 2012 годом. Влияние статьи затрат на общие затраты по услуге незначительно.</t>
  </si>
  <si>
    <t>Ремонт автотранспорта производственного назначения</t>
  </si>
  <si>
    <t xml:space="preserve">Отклонение в абсолютном выражении незначительно. Увеличение затрат  коррелирует со увеличением затрат по данной статье в целом по АО в 2016 году по сравнению с 2012 годом. </t>
  </si>
  <si>
    <t xml:space="preserve">Отклонение незначительно и влияние статьи затрат на общие затраты по услуге незначительно. </t>
  </si>
  <si>
    <t xml:space="preserve">Командировочные расходы ПП </t>
  </si>
  <si>
    <t xml:space="preserve">Увеличение затрат  коррелирует со увеличением затрат по данной статье в целом по АО в 2016 году по сравнению с 2012 годом. </t>
  </si>
  <si>
    <t xml:space="preserve">Затраты на обеспечение ОТ и ТБ ПП </t>
  </si>
  <si>
    <t xml:space="preserve">Увеличение затрат, относимых на услугу, обусловлено увеличением интенсивности  работ по капитальному ремонту технических средств и ростом стоимости выполняемых работ </t>
  </si>
  <si>
    <t>Затраты на капремонт основных средств</t>
  </si>
  <si>
    <t>Увеличение затрат, относимых на услугу обусловлено увеличением  задействования активов, связанного с расширением кабельной канализации</t>
  </si>
  <si>
    <t xml:space="preserve">Амортиз отчисления (себ) </t>
  </si>
  <si>
    <t>Накладные затраты</t>
  </si>
  <si>
    <t>Увеличение затрат, относимых на услугу, обусловлено увеличением интенсивности  использования трудовых ресурсов задействованных при предоставлении услуги и индексацией заработной платы по производственному персоналу .</t>
  </si>
  <si>
    <t>Расходы по труду основного производственного персонала</t>
  </si>
  <si>
    <t>Увеличение затрат, относимых на услугу, обусловлено увеличением интенсивности  использования материальных ресурсов задействованных при предоставлении услуги и ростом тарифов на электроэнергию</t>
  </si>
  <si>
    <t>Увеличение затрат, относимых на услугу, обусловлено увеличением интенсивности  использования материальных ресурсов задействованных при предоставлении услуги.</t>
  </si>
  <si>
    <t>Производственные затраты</t>
  </si>
  <si>
    <t>I</t>
  </si>
  <si>
    <t>Причины отклонения</t>
  </si>
  <si>
    <t>Отклонение, в %</t>
  </si>
  <si>
    <t>Фактически сложившиеся показатели тарифной сметы</t>
  </si>
  <si>
    <t>Предусмотрено в утвержденной тарифной смете*</t>
  </si>
  <si>
    <t>Единица измерения</t>
  </si>
  <si>
    <t xml:space="preserve">Наименование показателей тарифной сметы
</t>
  </si>
  <si>
    <t>№ п/п</t>
  </si>
  <si>
    <t>Периодичность: годовая</t>
  </si>
  <si>
    <t>Индекс: ОИТС-1</t>
  </si>
  <si>
    <t>Отчетный период 2016 г.</t>
  </si>
  <si>
    <t xml:space="preserve">Отчет об исполнении тарифной сметы на услуги по предоставлению в пользование кабеле-места в телефонной канализации (кабельной канализации)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</si>
</sst>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41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 vertical="center"/>
    </xf>
  </cellXfs>
  <cellStyles count="3">
    <cellStyle name="Обычный" xfId="0" builtinId="0"/>
    <cellStyle name="Обычный_~0069114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76;&#1080;&#1084;/Documents/&#1058;&#1072;&#1088;&#1080;&#1092;&#1085;&#1099;&#1077;%20&#1089;&#1084;&#1077;&#1090;&#1099;/2017/&#1080;&#1089;&#1087;-&#1077;%20&#1058;&#1057;_%20&#1072;&#1088;&#1077;&#1085;&#1076;&#1072;%20&#1050;&#1050;%202016_&#1080;&#1090;&#1086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К"/>
      <sheetName val="расшифровка ТС 2016"/>
      <sheetName val="ИТС-1"/>
    </sheetNames>
    <sheetDataSet>
      <sheetData sheetId="0"/>
      <sheetData sheetId="1">
        <row r="9">
          <cell r="D9">
            <v>25094.143357436122</v>
          </cell>
        </row>
        <row r="15">
          <cell r="D15">
            <v>6730.0428076530197</v>
          </cell>
        </row>
        <row r="20">
          <cell r="D20">
            <v>4444.19734708956</v>
          </cell>
        </row>
        <row r="22">
          <cell r="D22">
            <v>286281.32439376466</v>
          </cell>
        </row>
        <row r="29">
          <cell r="D29">
            <v>168004.01757900958</v>
          </cell>
        </row>
        <row r="31">
          <cell r="D31">
            <v>7210.1505985541116</v>
          </cell>
        </row>
        <row r="35">
          <cell r="D35">
            <v>2690.4705258731897</v>
          </cell>
        </row>
        <row r="37">
          <cell r="D37">
            <v>2326.1111492458122</v>
          </cell>
        </row>
        <row r="39">
          <cell r="D39">
            <v>11752.06901935948</v>
          </cell>
        </row>
        <row r="41">
          <cell r="D41">
            <v>697.88791553623389</v>
          </cell>
        </row>
        <row r="43">
          <cell r="D43">
            <v>1760.0689047070659</v>
          </cell>
        </row>
        <row r="45">
          <cell r="D45">
            <v>17881.008650955209</v>
          </cell>
        </row>
        <row r="49">
          <cell r="D49">
            <v>16034.171946601818</v>
          </cell>
        </row>
        <row r="51">
          <cell r="D51">
            <v>12025.5084162976</v>
          </cell>
        </row>
        <row r="53">
          <cell r="D53">
            <v>900.12281584040795</v>
          </cell>
        </row>
        <row r="55">
          <cell r="D55">
            <v>13.61947614001299</v>
          </cell>
        </row>
        <row r="57">
          <cell r="D57">
            <v>12523.290278748798</v>
          </cell>
        </row>
        <row r="63">
          <cell r="D63">
            <v>2670.4191917160801</v>
          </cell>
        </row>
        <row r="67">
          <cell r="D67">
            <v>1782.916621961793</v>
          </cell>
        </row>
        <row r="69">
          <cell r="D69">
            <v>10255.16322888688</v>
          </cell>
        </row>
        <row r="71">
          <cell r="D71">
            <v>354.58281579037805</v>
          </cell>
        </row>
        <row r="73">
          <cell r="D73">
            <v>465.94500880835403</v>
          </cell>
        </row>
        <row r="76">
          <cell r="D76">
            <v>221.23856769439396</v>
          </cell>
        </row>
        <row r="81">
          <cell r="D81">
            <v>243.1508620110119</v>
          </cell>
        </row>
        <row r="85">
          <cell r="D85">
            <v>511.56905466867897</v>
          </cell>
        </row>
        <row r="87">
          <cell r="D87">
            <v>800.80322763977688</v>
          </cell>
        </row>
        <row r="89">
          <cell r="D89">
            <v>58699.142414466114</v>
          </cell>
        </row>
        <row r="94">
          <cell r="D94">
            <v>28336.49666925185</v>
          </cell>
        </row>
        <row r="99">
          <cell r="D99">
            <v>1097.4447709620329</v>
          </cell>
        </row>
        <row r="101">
          <cell r="D101">
            <v>448.744488577629</v>
          </cell>
        </row>
        <row r="103">
          <cell r="D103">
            <v>7557.96202956448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"/>
  <sheetViews>
    <sheetView tabSelected="1" zoomScale="85" zoomScaleNormal="85" zoomScaleSheetLayoutView="90" workbookViewId="0"/>
  </sheetViews>
  <sheetFormatPr defaultColWidth="9.109375" defaultRowHeight="15.6" x14ac:dyDescent="0.3"/>
  <cols>
    <col min="1" max="1" width="4.88671875" style="1" customWidth="1"/>
    <col min="2" max="2" width="51.88671875" style="1" customWidth="1"/>
    <col min="3" max="3" width="11.109375" style="25" customWidth="1"/>
    <col min="4" max="4" width="17.109375" style="1" customWidth="1"/>
    <col min="5" max="5" width="14.5546875" style="2" customWidth="1"/>
    <col min="6" max="6" width="11.109375" style="1" customWidth="1"/>
    <col min="7" max="7" width="55.109375" style="1" customWidth="1"/>
    <col min="8" max="16384" width="9.109375" style="1"/>
  </cols>
  <sheetData>
    <row r="2" spans="1:7" x14ac:dyDescent="0.3">
      <c r="A2" s="39" t="s">
        <v>71</v>
      </c>
      <c r="B2" s="39"/>
      <c r="C2" s="39"/>
      <c r="D2" s="39"/>
      <c r="E2" s="39"/>
      <c r="F2" s="39"/>
      <c r="G2" s="39"/>
    </row>
    <row r="3" spans="1:7" x14ac:dyDescent="0.3">
      <c r="A3" s="38"/>
      <c r="B3" s="38"/>
      <c r="C3" s="38"/>
      <c r="D3" s="38"/>
      <c r="E3" s="38"/>
      <c r="F3" s="38"/>
      <c r="G3" s="38"/>
    </row>
    <row r="4" spans="1:7" ht="15" customHeight="1" x14ac:dyDescent="0.3">
      <c r="A4" s="26"/>
      <c r="B4" s="26"/>
      <c r="C4" s="26"/>
      <c r="D4" s="26"/>
      <c r="E4" s="26"/>
      <c r="F4" s="26"/>
      <c r="G4" s="26"/>
    </row>
    <row r="5" spans="1:7" x14ac:dyDescent="0.3">
      <c r="A5" s="40" t="s">
        <v>70</v>
      </c>
      <c r="B5" s="40"/>
      <c r="C5" s="40"/>
      <c r="D5" s="40"/>
      <c r="E5" s="40"/>
      <c r="F5" s="40"/>
      <c r="G5" s="40"/>
    </row>
    <row r="6" spans="1:7" x14ac:dyDescent="0.3">
      <c r="A6" s="40" t="s">
        <v>69</v>
      </c>
      <c r="B6" s="40"/>
      <c r="C6" s="40"/>
      <c r="D6" s="40"/>
      <c r="E6" s="40"/>
      <c r="F6" s="40"/>
      <c r="G6" s="40"/>
    </row>
    <row r="7" spans="1:7" x14ac:dyDescent="0.3">
      <c r="A7" s="40" t="s">
        <v>68</v>
      </c>
      <c r="B7" s="40"/>
      <c r="C7" s="40"/>
      <c r="D7" s="40"/>
      <c r="E7" s="40"/>
      <c r="F7" s="40"/>
      <c r="G7" s="40"/>
    </row>
    <row r="8" spans="1:7" x14ac:dyDescent="0.3">
      <c r="B8" s="24"/>
      <c r="C8" s="23"/>
    </row>
    <row r="9" spans="1:7" s="27" customFormat="1" ht="69" x14ac:dyDescent="0.25">
      <c r="A9" s="13" t="s">
        <v>67</v>
      </c>
      <c r="B9" s="13" t="s">
        <v>66</v>
      </c>
      <c r="C9" s="13" t="s">
        <v>65</v>
      </c>
      <c r="D9" s="13" t="s">
        <v>64</v>
      </c>
      <c r="E9" s="19" t="s">
        <v>63</v>
      </c>
      <c r="F9" s="13" t="s">
        <v>62</v>
      </c>
      <c r="G9" s="13" t="s">
        <v>61</v>
      </c>
    </row>
    <row r="10" spans="1:7" s="8" customFormat="1" ht="13.8" x14ac:dyDescent="0.25">
      <c r="A10" s="13" t="s">
        <v>60</v>
      </c>
      <c r="B10" s="22" t="s">
        <v>59</v>
      </c>
      <c r="C10" s="11" t="s">
        <v>5</v>
      </c>
      <c r="D10" s="21">
        <f>D11+D16+D15</f>
        <v>372232.49999999994</v>
      </c>
      <c r="E10" s="21">
        <f>E11+E16+E15</f>
        <v>579038.62437452888</v>
      </c>
      <c r="F10" s="9"/>
      <c r="G10" s="9"/>
    </row>
    <row r="11" spans="1:7" s="8" customFormat="1" ht="13.8" x14ac:dyDescent="0.25">
      <c r="A11" s="13">
        <v>1</v>
      </c>
      <c r="B11" s="17" t="s">
        <v>23</v>
      </c>
      <c r="C11" s="18" t="s">
        <v>5</v>
      </c>
      <c r="D11" s="15">
        <f>D12+D13+D14</f>
        <v>31466.899999999998</v>
      </c>
      <c r="E11" s="15">
        <f>E12+E13+E14</f>
        <v>36268.383512178698</v>
      </c>
      <c r="F11" s="9"/>
      <c r="G11" s="9"/>
    </row>
    <row r="12" spans="1:7" s="8" customFormat="1" ht="49.2" customHeight="1" x14ac:dyDescent="0.25">
      <c r="A12" s="28"/>
      <c r="B12" s="17" t="s">
        <v>22</v>
      </c>
      <c r="C12" s="18" t="s">
        <v>5</v>
      </c>
      <c r="D12" s="15">
        <v>21774.1</v>
      </c>
      <c r="E12" s="15">
        <f>'[1]расшифровка ТС 2016'!D9</f>
        <v>25094.143357436122</v>
      </c>
      <c r="F12" s="29">
        <f>E12/D12-1</f>
        <v>0.15247672038964288</v>
      </c>
      <c r="G12" s="14" t="s">
        <v>58</v>
      </c>
    </row>
    <row r="13" spans="1:7" s="8" customFormat="1" ht="13.8" x14ac:dyDescent="0.25">
      <c r="A13" s="28"/>
      <c r="B13" s="17" t="s">
        <v>21</v>
      </c>
      <c r="C13" s="18" t="s">
        <v>5</v>
      </c>
      <c r="D13" s="15">
        <v>6616.6</v>
      </c>
      <c r="E13" s="15">
        <f>'[1]расшифровка ТС 2016'!D15</f>
        <v>6730.0428076530197</v>
      </c>
      <c r="F13" s="29">
        <f>E13/D13-1</f>
        <v>1.7145181460722858E-2</v>
      </c>
      <c r="G13" s="9" t="s">
        <v>19</v>
      </c>
    </row>
    <row r="14" spans="1:7" s="8" customFormat="1" ht="67.2" customHeight="1" x14ac:dyDescent="0.25">
      <c r="A14" s="28"/>
      <c r="B14" s="17" t="s">
        <v>20</v>
      </c>
      <c r="C14" s="18" t="s">
        <v>5</v>
      </c>
      <c r="D14" s="15">
        <v>3076.2</v>
      </c>
      <c r="E14" s="15">
        <f>'[1]расшифровка ТС 2016'!D20</f>
        <v>4444.19734708956</v>
      </c>
      <c r="F14" s="29">
        <f>E14/D14-1</f>
        <v>0.4447036431602498</v>
      </c>
      <c r="G14" s="14" t="s">
        <v>57</v>
      </c>
    </row>
    <row r="15" spans="1:7" s="8" customFormat="1" ht="75" customHeight="1" x14ac:dyDescent="0.25">
      <c r="A15" s="30">
        <v>2</v>
      </c>
      <c r="B15" s="17" t="s">
        <v>56</v>
      </c>
      <c r="C15" s="18" t="s">
        <v>5</v>
      </c>
      <c r="D15" s="15">
        <v>187347.4</v>
      </c>
      <c r="E15" s="15">
        <f>'[1]расшифровка ТС 2016'!D22</f>
        <v>286281.32439376466</v>
      </c>
      <c r="F15" s="29">
        <f>E15/D15-1</f>
        <v>0.52807738134484206</v>
      </c>
      <c r="G15" s="14" t="s">
        <v>55</v>
      </c>
    </row>
    <row r="16" spans="1:7" s="8" customFormat="1" ht="13.8" x14ac:dyDescent="0.25">
      <c r="A16" s="13">
        <v>3</v>
      </c>
      <c r="B16" s="17" t="s">
        <v>54</v>
      </c>
      <c r="C16" s="18" t="s">
        <v>5</v>
      </c>
      <c r="D16" s="20">
        <f>SUM(D17:D30)</f>
        <v>153418.19999999995</v>
      </c>
      <c r="E16" s="20">
        <f>SUM(E17:E30)</f>
        <v>256488.91646858546</v>
      </c>
      <c r="F16" s="9"/>
      <c r="G16" s="14"/>
    </row>
    <row r="17" spans="1:8" s="8" customFormat="1" ht="48.6" customHeight="1" x14ac:dyDescent="0.25">
      <c r="A17" s="31"/>
      <c r="B17" s="17" t="s">
        <v>53</v>
      </c>
      <c r="C17" s="18" t="s">
        <v>5</v>
      </c>
      <c r="D17" s="15">
        <v>103314.9</v>
      </c>
      <c r="E17" s="15">
        <f>'[1]расшифровка ТС 2016'!D29</f>
        <v>168004.01757900958</v>
      </c>
      <c r="F17" s="29">
        <f t="shared" ref="F17:F23" si="0">E17/D17-1</f>
        <v>0.62613541298505426</v>
      </c>
      <c r="G17" s="14" t="s">
        <v>52</v>
      </c>
    </row>
    <row r="18" spans="1:8" s="8" customFormat="1" ht="61.2" customHeight="1" x14ac:dyDescent="0.25">
      <c r="A18" s="32"/>
      <c r="B18" s="17" t="s">
        <v>51</v>
      </c>
      <c r="C18" s="18" t="s">
        <v>5</v>
      </c>
      <c r="D18" s="15">
        <v>3963.4</v>
      </c>
      <c r="E18" s="15">
        <f>'[1]расшифровка ТС 2016'!D31</f>
        <v>7210.1505985541116</v>
      </c>
      <c r="F18" s="29">
        <f t="shared" si="0"/>
        <v>0.81918317569614763</v>
      </c>
      <c r="G18" s="14" t="s">
        <v>50</v>
      </c>
    </row>
    <row r="19" spans="1:8" s="8" customFormat="1" ht="46.2" customHeight="1" x14ac:dyDescent="0.25">
      <c r="A19" s="32"/>
      <c r="B19" s="17" t="s">
        <v>49</v>
      </c>
      <c r="C19" s="18" t="s">
        <v>5</v>
      </c>
      <c r="D19" s="15">
        <v>1662.8</v>
      </c>
      <c r="E19" s="15">
        <f>'[1]расшифровка ТС 2016'!D35</f>
        <v>2690.4705258731897</v>
      </c>
      <c r="F19" s="29">
        <f t="shared" si="0"/>
        <v>0.61803615941375378</v>
      </c>
      <c r="G19" s="14" t="s">
        <v>48</v>
      </c>
    </row>
    <row r="20" spans="1:8" s="8" customFormat="1" ht="36.6" customHeight="1" x14ac:dyDescent="0.25">
      <c r="A20" s="32"/>
      <c r="B20" s="17" t="s">
        <v>47</v>
      </c>
      <c r="C20" s="18" t="s">
        <v>5</v>
      </c>
      <c r="D20" s="15">
        <v>2111.4</v>
      </c>
      <c r="E20" s="15">
        <f>'[1]расшифровка ТС 2016'!D37</f>
        <v>2326.1111492458122</v>
      </c>
      <c r="F20" s="29">
        <f t="shared" si="0"/>
        <v>0.10169136556114999</v>
      </c>
      <c r="G20" s="9" t="s">
        <v>46</v>
      </c>
    </row>
    <row r="21" spans="1:8" s="8" customFormat="1" ht="58.8" customHeight="1" x14ac:dyDescent="0.25">
      <c r="A21" s="32"/>
      <c r="B21" s="17" t="s">
        <v>25</v>
      </c>
      <c r="C21" s="18" t="s">
        <v>5</v>
      </c>
      <c r="D21" s="15">
        <v>10734</v>
      </c>
      <c r="E21" s="15">
        <f>'[1]расшифровка ТС 2016'!D39</f>
        <v>11752.06901935948</v>
      </c>
      <c r="F21" s="29">
        <f t="shared" si="0"/>
        <v>9.4845259862071929E-2</v>
      </c>
      <c r="G21" s="14" t="s">
        <v>45</v>
      </c>
    </row>
    <row r="22" spans="1:8" s="8" customFormat="1" ht="60" customHeight="1" x14ac:dyDescent="0.25">
      <c r="A22" s="32"/>
      <c r="B22" s="17" t="s">
        <v>44</v>
      </c>
      <c r="C22" s="18" t="s">
        <v>5</v>
      </c>
      <c r="D22" s="15">
        <v>304.5</v>
      </c>
      <c r="E22" s="15">
        <f>'[1]расшифровка ТС 2016'!D41</f>
        <v>697.88791553623389</v>
      </c>
      <c r="F22" s="29">
        <f t="shared" si="0"/>
        <v>1.2919143367364003</v>
      </c>
      <c r="G22" s="14" t="s">
        <v>43</v>
      </c>
    </row>
    <row r="23" spans="1:8" s="8" customFormat="1" ht="60.6" customHeight="1" x14ac:dyDescent="0.25">
      <c r="A23" s="32"/>
      <c r="B23" s="17" t="s">
        <v>42</v>
      </c>
      <c r="C23" s="18" t="s">
        <v>5</v>
      </c>
      <c r="D23" s="15">
        <v>418.9</v>
      </c>
      <c r="E23" s="15">
        <f>'[1]расшифровка ТС 2016'!D43</f>
        <v>1760.0689047070659</v>
      </c>
      <c r="F23" s="29">
        <f t="shared" si="0"/>
        <v>3.2016445564742568</v>
      </c>
      <c r="G23" s="14" t="s">
        <v>41</v>
      </c>
    </row>
    <row r="24" spans="1:8" s="8" customFormat="1" ht="55.2" x14ac:dyDescent="0.25">
      <c r="A24" s="32"/>
      <c r="B24" s="17" t="s">
        <v>40</v>
      </c>
      <c r="C24" s="18" t="s">
        <v>5</v>
      </c>
      <c r="D24" s="15"/>
      <c r="E24" s="15">
        <f>'[1]расшифровка ТС 2016'!D45</f>
        <v>17881.008650955209</v>
      </c>
      <c r="F24" s="9"/>
      <c r="G24" s="14" t="s">
        <v>8</v>
      </c>
    </row>
    <row r="25" spans="1:8" s="8" customFormat="1" ht="46.2" customHeight="1" x14ac:dyDescent="0.25">
      <c r="A25" s="32"/>
      <c r="B25" s="17" t="s">
        <v>39</v>
      </c>
      <c r="C25" s="18" t="s">
        <v>5</v>
      </c>
      <c r="D25" s="15">
        <v>11064.1</v>
      </c>
      <c r="E25" s="15">
        <f>'[1]расшифровка ТС 2016'!D49</f>
        <v>16034.171946601818</v>
      </c>
      <c r="F25" s="29">
        <f t="shared" ref="F25:F30" si="1">E25/D25-1</f>
        <v>0.44920707030863949</v>
      </c>
      <c r="G25" s="14" t="s">
        <v>33</v>
      </c>
    </row>
    <row r="26" spans="1:8" s="8" customFormat="1" ht="45.6" customHeight="1" x14ac:dyDescent="0.25">
      <c r="A26" s="32"/>
      <c r="B26" s="17" t="s">
        <v>38</v>
      </c>
      <c r="C26" s="18" t="s">
        <v>5</v>
      </c>
      <c r="D26" s="15">
        <v>7899.4</v>
      </c>
      <c r="E26" s="15">
        <f>'[1]расшифровка ТС 2016'!D51</f>
        <v>12025.5084162976</v>
      </c>
      <c r="F26" s="29">
        <f t="shared" si="1"/>
        <v>0.52233187536997749</v>
      </c>
      <c r="G26" s="14" t="s">
        <v>33</v>
      </c>
      <c r="H26" s="33"/>
    </row>
    <row r="27" spans="1:8" s="8" customFormat="1" ht="22.2" customHeight="1" x14ac:dyDescent="0.25">
      <c r="A27" s="32"/>
      <c r="B27" s="17" t="s">
        <v>37</v>
      </c>
      <c r="C27" s="18" t="s">
        <v>5</v>
      </c>
      <c r="D27" s="15">
        <v>930</v>
      </c>
      <c r="E27" s="15">
        <f>'[1]расшифровка ТС 2016'!D53</f>
        <v>900.12281584040795</v>
      </c>
      <c r="F27" s="29">
        <f t="shared" si="1"/>
        <v>-3.2126004472679659E-2</v>
      </c>
      <c r="G27" s="9" t="s">
        <v>19</v>
      </c>
    </row>
    <row r="28" spans="1:8" s="8" customFormat="1" ht="45.6" customHeight="1" x14ac:dyDescent="0.25">
      <c r="A28" s="32"/>
      <c r="B28" s="17" t="s">
        <v>36</v>
      </c>
      <c r="C28" s="18" t="s">
        <v>5</v>
      </c>
      <c r="D28" s="15">
        <v>20.399999999999999</v>
      </c>
      <c r="E28" s="15">
        <f>'[1]расшифровка ТС 2016'!D55</f>
        <v>13.61947614001299</v>
      </c>
      <c r="F28" s="29">
        <f t="shared" si="1"/>
        <v>-0.33237862058759848</v>
      </c>
      <c r="G28" s="9" t="s">
        <v>35</v>
      </c>
    </row>
    <row r="29" spans="1:8" s="8" customFormat="1" ht="46.8" customHeight="1" x14ac:dyDescent="0.25">
      <c r="A29" s="32"/>
      <c r="B29" s="17" t="s">
        <v>34</v>
      </c>
      <c r="C29" s="18" t="s">
        <v>5</v>
      </c>
      <c r="D29" s="15">
        <v>9464.4</v>
      </c>
      <c r="E29" s="15">
        <f>'[1]расшифровка ТС 2016'!D57</f>
        <v>12523.290278748798</v>
      </c>
      <c r="F29" s="29">
        <f t="shared" si="1"/>
        <v>0.32319959836321366</v>
      </c>
      <c r="G29" s="14" t="s">
        <v>33</v>
      </c>
    </row>
    <row r="30" spans="1:8" s="8" customFormat="1" ht="69" x14ac:dyDescent="0.25">
      <c r="A30" s="32"/>
      <c r="B30" s="17" t="s">
        <v>32</v>
      </c>
      <c r="C30" s="18" t="s">
        <v>5</v>
      </c>
      <c r="D30" s="15">
        <v>1530</v>
      </c>
      <c r="E30" s="15">
        <f>'[1]расшифровка ТС 2016'!D63</f>
        <v>2670.4191917160801</v>
      </c>
      <c r="F30" s="29">
        <f t="shared" si="1"/>
        <v>0.74537202072946407</v>
      </c>
      <c r="G30" s="14" t="s">
        <v>31</v>
      </c>
    </row>
    <row r="31" spans="1:8" s="8" customFormat="1" ht="13.8" x14ac:dyDescent="0.25">
      <c r="A31" s="13" t="s">
        <v>30</v>
      </c>
      <c r="B31" s="22" t="s">
        <v>29</v>
      </c>
      <c r="C31" s="11" t="s">
        <v>5</v>
      </c>
      <c r="D31" s="19">
        <f>D35+D36+D40+D41+D42+D43+D44+D45</f>
        <v>21923.1</v>
      </c>
      <c r="E31" s="19">
        <f>E32+E33+E34+E35+E36+E40+E41+E42+E43+E44+E45</f>
        <v>110775.15976028338</v>
      </c>
      <c r="F31" s="9"/>
      <c r="G31" s="9"/>
    </row>
    <row r="32" spans="1:8" s="8" customFormat="1" ht="55.2" x14ac:dyDescent="0.25">
      <c r="A32" s="34">
        <v>1</v>
      </c>
      <c r="B32" s="35" t="s">
        <v>28</v>
      </c>
      <c r="C32" s="18" t="s">
        <v>5</v>
      </c>
      <c r="D32" s="15"/>
      <c r="E32" s="15">
        <f>'[1]расшифровка ТС 2016'!D67</f>
        <v>1782.916621961793</v>
      </c>
      <c r="F32" s="9"/>
      <c r="G32" s="14" t="s">
        <v>8</v>
      </c>
    </row>
    <row r="33" spans="1:7" s="8" customFormat="1" ht="55.2" x14ac:dyDescent="0.25">
      <c r="A33" s="34">
        <v>2</v>
      </c>
      <c r="B33" s="35" t="s">
        <v>27</v>
      </c>
      <c r="C33" s="18" t="s">
        <v>5</v>
      </c>
      <c r="D33" s="15"/>
      <c r="E33" s="15">
        <f>'[1]расшифровка ТС 2016'!D69</f>
        <v>10255.16322888688</v>
      </c>
      <c r="F33" s="9"/>
      <c r="G33" s="14" t="s">
        <v>8</v>
      </c>
    </row>
    <row r="34" spans="1:7" s="8" customFormat="1" ht="13.8" x14ac:dyDescent="0.25">
      <c r="A34" s="34">
        <v>3</v>
      </c>
      <c r="B34" s="17" t="s">
        <v>26</v>
      </c>
      <c r="C34" s="18"/>
      <c r="D34" s="15"/>
      <c r="E34" s="15">
        <f>'[1]расшифровка ТС 2016'!D71</f>
        <v>354.58281579037805</v>
      </c>
      <c r="F34" s="9"/>
      <c r="G34" s="14"/>
    </row>
    <row r="35" spans="1:7" s="8" customFormat="1" ht="60" customHeight="1" x14ac:dyDescent="0.25">
      <c r="A35" s="34">
        <v>4</v>
      </c>
      <c r="B35" s="17" t="s">
        <v>25</v>
      </c>
      <c r="C35" s="18" t="s">
        <v>5</v>
      </c>
      <c r="D35" s="15">
        <v>322.3</v>
      </c>
      <c r="E35" s="15">
        <f>'[1]расшифровка ТС 2016'!D73</f>
        <v>465.94500880835403</v>
      </c>
      <c r="F35" s="29">
        <f>E35/D35-1</f>
        <v>0.44568727523535223</v>
      </c>
      <c r="G35" s="14" t="s">
        <v>24</v>
      </c>
    </row>
    <row r="36" spans="1:7" s="8" customFormat="1" ht="13.8" x14ac:dyDescent="0.25">
      <c r="A36" s="34">
        <v>5</v>
      </c>
      <c r="B36" s="17" t="s">
        <v>23</v>
      </c>
      <c r="C36" s="18" t="s">
        <v>5</v>
      </c>
      <c r="D36" s="15">
        <f>D37+D38+D39</f>
        <v>1101.9000000000001</v>
      </c>
      <c r="E36" s="15">
        <f>E37+E38+E39</f>
        <v>975.95848437408483</v>
      </c>
      <c r="F36" s="9"/>
      <c r="G36" s="9"/>
    </row>
    <row r="37" spans="1:7" s="8" customFormat="1" ht="58.8" customHeight="1" x14ac:dyDescent="0.25">
      <c r="A37" s="34"/>
      <c r="B37" s="17" t="s">
        <v>22</v>
      </c>
      <c r="C37" s="18" t="s">
        <v>5</v>
      </c>
      <c r="D37" s="15">
        <v>373.4</v>
      </c>
      <c r="E37" s="15">
        <f>'[1]расшифровка ТС 2016'!D76</f>
        <v>221.23856769439396</v>
      </c>
      <c r="F37" s="29">
        <f>E37/D37-1</f>
        <v>-0.40750249680130157</v>
      </c>
      <c r="G37" s="14" t="s">
        <v>17</v>
      </c>
    </row>
    <row r="38" spans="1:7" s="8" customFormat="1" ht="45.6" customHeight="1" x14ac:dyDescent="0.25">
      <c r="A38" s="34"/>
      <c r="B38" s="17" t="s">
        <v>21</v>
      </c>
      <c r="C38" s="18" t="s">
        <v>5</v>
      </c>
      <c r="D38" s="15">
        <v>222.5</v>
      </c>
      <c r="E38" s="15">
        <f>'[1]расшифровка ТС 2016'!D81</f>
        <v>243.1508620110119</v>
      </c>
      <c r="F38" s="29">
        <f>E38/D38-1</f>
        <v>9.2812862970840015E-2</v>
      </c>
      <c r="G38" s="14" t="s">
        <v>10</v>
      </c>
    </row>
    <row r="39" spans="1:7" s="8" customFormat="1" ht="18" customHeight="1" x14ac:dyDescent="0.25">
      <c r="A39" s="34"/>
      <c r="B39" s="17" t="s">
        <v>20</v>
      </c>
      <c r="C39" s="18" t="s">
        <v>5</v>
      </c>
      <c r="D39" s="15">
        <v>506</v>
      </c>
      <c r="E39" s="15">
        <f>'[1]расшифровка ТС 2016'!D85</f>
        <v>511.56905466867897</v>
      </c>
      <c r="F39" s="29">
        <f>E39/D39-1</f>
        <v>1.100603689462254E-2</v>
      </c>
      <c r="G39" s="14" t="s">
        <v>19</v>
      </c>
    </row>
    <row r="40" spans="1:7" s="8" customFormat="1" ht="60" customHeight="1" x14ac:dyDescent="0.25">
      <c r="A40" s="34">
        <v>6</v>
      </c>
      <c r="B40" s="17" t="s">
        <v>18</v>
      </c>
      <c r="C40" s="18" t="s">
        <v>5</v>
      </c>
      <c r="D40" s="15">
        <v>2239.6</v>
      </c>
      <c r="E40" s="15">
        <f>'[1]расшифровка ТС 2016'!D87</f>
        <v>800.80322763977688</v>
      </c>
      <c r="F40" s="29">
        <f>E40/D40-1</f>
        <v>-0.64243470814441106</v>
      </c>
      <c r="G40" s="14" t="s">
        <v>17</v>
      </c>
    </row>
    <row r="41" spans="1:7" s="8" customFormat="1" ht="55.2" x14ac:dyDescent="0.25">
      <c r="A41" s="34">
        <v>7</v>
      </c>
      <c r="B41" s="35" t="s">
        <v>16</v>
      </c>
      <c r="C41" s="18" t="s">
        <v>5</v>
      </c>
      <c r="D41" s="15"/>
      <c r="E41" s="15">
        <f>'[1]расшифровка ТС 2016'!D89</f>
        <v>58699.142414466114</v>
      </c>
      <c r="F41" s="29"/>
      <c r="G41" s="14" t="s">
        <v>8</v>
      </c>
    </row>
    <row r="42" spans="1:7" s="8" customFormat="1" ht="60" customHeight="1" x14ac:dyDescent="0.25">
      <c r="A42" s="34">
        <v>8</v>
      </c>
      <c r="B42" s="17" t="s">
        <v>15</v>
      </c>
      <c r="C42" s="18" t="s">
        <v>5</v>
      </c>
      <c r="D42" s="15">
        <v>16408</v>
      </c>
      <c r="E42" s="15">
        <f>'[1]расшифровка ТС 2016'!D94</f>
        <v>28336.49666925185</v>
      </c>
      <c r="F42" s="29">
        <f>E42/D42-1</f>
        <v>0.72699272728253606</v>
      </c>
      <c r="G42" s="14" t="s">
        <v>14</v>
      </c>
    </row>
    <row r="43" spans="1:7" s="8" customFormat="1" ht="47.4" customHeight="1" x14ac:dyDescent="0.25">
      <c r="A43" s="34">
        <v>9</v>
      </c>
      <c r="B43" s="17" t="s">
        <v>13</v>
      </c>
      <c r="C43" s="18" t="s">
        <v>5</v>
      </c>
      <c r="D43" s="15">
        <v>1503</v>
      </c>
      <c r="E43" s="15">
        <f>'[1]расшифровка ТС 2016'!D99</f>
        <v>1097.4447709620329</v>
      </c>
      <c r="F43" s="29">
        <f>E43/D43-1</f>
        <v>-0.26983049170856099</v>
      </c>
      <c r="G43" s="14" t="s">
        <v>12</v>
      </c>
    </row>
    <row r="44" spans="1:7" s="8" customFormat="1" ht="46.8" customHeight="1" x14ac:dyDescent="0.25">
      <c r="A44" s="34">
        <v>10</v>
      </c>
      <c r="B44" s="17" t="s">
        <v>11</v>
      </c>
      <c r="C44" s="18" t="s">
        <v>5</v>
      </c>
      <c r="D44" s="15">
        <v>348.3</v>
      </c>
      <c r="E44" s="15">
        <f>'[1]расшифровка ТС 2016'!D101</f>
        <v>448.744488577629</v>
      </c>
      <c r="F44" s="29">
        <f>E44/D44-1</f>
        <v>0.2883849801252627</v>
      </c>
      <c r="G44" s="16" t="s">
        <v>10</v>
      </c>
    </row>
    <row r="45" spans="1:7" s="8" customFormat="1" ht="55.2" x14ac:dyDescent="0.25">
      <c r="A45" s="34">
        <v>11</v>
      </c>
      <c r="B45" s="17" t="s">
        <v>9</v>
      </c>
      <c r="C45" s="18" t="s">
        <v>5</v>
      </c>
      <c r="D45" s="15"/>
      <c r="E45" s="15">
        <f>'[1]расшифровка ТС 2016'!D103</f>
        <v>7557.96202956448</v>
      </c>
      <c r="F45" s="9"/>
      <c r="G45" s="14" t="s">
        <v>8</v>
      </c>
    </row>
    <row r="46" spans="1:7" s="8" customFormat="1" ht="24.6" customHeight="1" x14ac:dyDescent="0.25">
      <c r="A46" s="13" t="s">
        <v>7</v>
      </c>
      <c r="B46" s="12" t="s">
        <v>6</v>
      </c>
      <c r="C46" s="11" t="s">
        <v>5</v>
      </c>
      <c r="D46" s="10">
        <f>D10+D31</f>
        <v>394155.59999999992</v>
      </c>
      <c r="E46" s="10">
        <f>E10+E31</f>
        <v>689813.7841348123</v>
      </c>
      <c r="F46" s="29"/>
      <c r="G46" s="9"/>
    </row>
    <row r="48" spans="1:7" ht="26.4" x14ac:dyDescent="0.3">
      <c r="B48" s="36" t="s">
        <v>4</v>
      </c>
    </row>
    <row r="49" spans="1:7" x14ac:dyDescent="0.3">
      <c r="B49" s="36"/>
    </row>
    <row r="50" spans="1:7" x14ac:dyDescent="0.3">
      <c r="A50" s="37" t="s">
        <v>3</v>
      </c>
      <c r="B50" s="7"/>
      <c r="C50" s="6"/>
      <c r="D50" s="5"/>
      <c r="E50" s="5"/>
      <c r="F50" s="4"/>
      <c r="G50" s="3"/>
    </row>
    <row r="51" spans="1:7" x14ac:dyDescent="0.3">
      <c r="A51" s="37" t="s">
        <v>2</v>
      </c>
      <c r="B51" s="37"/>
      <c r="C51" s="6"/>
      <c r="D51" s="5"/>
      <c r="E51" s="5"/>
      <c r="F51" s="4"/>
      <c r="G51" s="3"/>
    </row>
    <row r="52" spans="1:7" x14ac:dyDescent="0.3">
      <c r="A52" s="37" t="s">
        <v>1</v>
      </c>
      <c r="B52" s="7"/>
      <c r="C52" s="6"/>
      <c r="D52" s="5"/>
      <c r="E52" s="5"/>
      <c r="F52" s="4"/>
      <c r="G52" s="3"/>
    </row>
    <row r="53" spans="1:7" x14ac:dyDescent="0.3">
      <c r="A53" s="37" t="s">
        <v>0</v>
      </c>
      <c r="B53" s="7"/>
      <c r="C53" s="6"/>
      <c r="D53" s="5"/>
      <c r="E53" s="5"/>
      <c r="F53" s="4"/>
      <c r="G53" s="3"/>
    </row>
  </sheetData>
  <mergeCells count="4">
    <mergeCell ref="A2:G2"/>
    <mergeCell ref="A5:G5"/>
    <mergeCell ref="A6:G6"/>
    <mergeCell ref="A7:G7"/>
  </mergeCells>
  <pageMargins left="0.45" right="0.19685039370078741" top="0.85" bottom="0.2" header="0.55118110236220474" footer="0.18"/>
  <pageSetup paperSize="9" scale="86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ОИТС-1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Красотов Вадим</dc:creator>
  <cp:lastModifiedBy>Красотов Вадим</cp:lastModifiedBy>
  <cp:lastPrinted>2017-04-26T08:30:44Z</cp:lastPrinted>
  <dcterms:created xsi:type="dcterms:W3CDTF">2017-04-21T09:44:08Z</dcterms:created>
  <dcterms:modified xsi:type="dcterms:W3CDTF">2017-05-02T09:03:05Z</dcterms:modified>
</cp:coreProperties>
</file>