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notes8331D2\"/>
    </mc:Choice>
  </mc:AlternateContent>
  <bookViews>
    <workbookView xWindow="0" yWindow="0" windowWidth="23040" windowHeight="9036"/>
  </bookViews>
  <sheets>
    <sheet name="ОИТС-1" sheetId="1" r:id="rId1"/>
  </sheets>
  <externalReferences>
    <externalReference r:id="rId2"/>
  </externalReferences>
  <definedNames>
    <definedName name="_xlnm._FilterDatabase" localSheetId="0" hidden="1">'ОИТС-1'!$A$8:$G$45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1" i="1"/>
  <c r="E38" i="1"/>
  <c r="F38" i="1" s="1"/>
  <c r="D35" i="1"/>
  <c r="D30" i="1" s="1"/>
  <c r="E29" i="1"/>
  <c r="F29" i="1" s="1"/>
  <c r="E28" i="1"/>
  <c r="F28" i="1" s="1"/>
  <c r="E26" i="1"/>
  <c r="F26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F18" i="1"/>
  <c r="E16" i="1"/>
  <c r="F16" i="1" s="1"/>
  <c r="D15" i="1"/>
  <c r="E14" i="1"/>
  <c r="F14" i="1" s="1"/>
  <c r="E13" i="1"/>
  <c r="E12" i="1"/>
  <c r="F12" i="1" s="1"/>
  <c r="D10" i="1"/>
  <c r="D9" i="1" s="1"/>
  <c r="D45" i="1" l="1"/>
  <c r="E10" i="1"/>
  <c r="F13" i="1"/>
  <c r="E15" i="1"/>
  <c r="E9" i="1" s="1"/>
  <c r="E35" i="1"/>
  <c r="E30" i="1" s="1"/>
  <c r="E45" i="1" l="1"/>
</calcChain>
</file>

<file path=xl/sharedStrings.xml><?xml version="1.0" encoding="utf-8"?>
<sst xmlns="http://schemas.openxmlformats.org/spreadsheetml/2006/main" count="137" uniqueCount="64">
  <si>
    <t>Адрес электронной почты: telecom@telecom.kz</t>
  </si>
  <si>
    <t>Телефон канцелярии: г. Астана: 8 (717) 2580659, 2591600, 2580839</t>
  </si>
  <si>
    <t xml:space="preserve">Адрес: 010000, г. Астана, район Есиль, ул. Сауран, 12 </t>
  </si>
  <si>
    <t>Наименование организации: АО "Казахтелеком"</t>
  </si>
  <si>
    <t xml:space="preserve">* Принято уполномоченным органом  на основании данных РУ 2012 года, тенге </t>
  </si>
  <si>
    <t>тыс.тенге</t>
  </si>
  <si>
    <t>Всего затрат на предоставление услуги</t>
  </si>
  <si>
    <t>III</t>
  </si>
  <si>
    <t>Отклонения  возникли в связи с особенностями  формирования и утверждения тарифной сметы, связанными с проводимыми корректировками в процессе согласования ТС.</t>
  </si>
  <si>
    <t>Прочие</t>
  </si>
  <si>
    <t>Услуги связи</t>
  </si>
  <si>
    <t xml:space="preserve">Ремонт зданий </t>
  </si>
  <si>
    <t>Расходы по начислениям налогов и сборов</t>
  </si>
  <si>
    <t>Расходы по труду</t>
  </si>
  <si>
    <t xml:space="preserve">Расходы по банковским услугам </t>
  </si>
  <si>
    <t>электроэнергия</t>
  </si>
  <si>
    <t>топливо</t>
  </si>
  <si>
    <t>запчасти</t>
  </si>
  <si>
    <t>Материалы</t>
  </si>
  <si>
    <t xml:space="preserve">Коммунальные услуги </t>
  </si>
  <si>
    <t xml:space="preserve">Аренда ОС общеадм назначения  </t>
  </si>
  <si>
    <t>Другие общие и административные расходы</t>
  </si>
  <si>
    <t xml:space="preserve">Амортиз отчисления расх пер </t>
  </si>
  <si>
    <t>Расходы периода</t>
  </si>
  <si>
    <t>II</t>
  </si>
  <si>
    <t xml:space="preserve">Страхование имущества, транспорта и работников ПП </t>
  </si>
  <si>
    <t>Расходы по труду вспомогательного производственного персонала</t>
  </si>
  <si>
    <t xml:space="preserve">Расходы на метрологическое обеспеч </t>
  </si>
  <si>
    <t xml:space="preserve">Подготовка и повыш квалиф кадров ПП </t>
  </si>
  <si>
    <t xml:space="preserve">Плата за право предоставления междугородной и международной телефонной связи </t>
  </si>
  <si>
    <t xml:space="preserve">Охрана объектов произв назначения </t>
  </si>
  <si>
    <t xml:space="preserve">Обслуж сервисных контрактов </t>
  </si>
  <si>
    <t>Ремонт технических средств производственного назначения</t>
  </si>
  <si>
    <t>Ремонт автотранспорта производственного назначения</t>
  </si>
  <si>
    <t xml:space="preserve">Командировочные расходы ПП </t>
  </si>
  <si>
    <t xml:space="preserve">Затраты на обеспечение ОТ и ТБ ПП </t>
  </si>
  <si>
    <t>Затраты на капремонт основных средств</t>
  </si>
  <si>
    <t xml:space="preserve">Амортиз отчисления (себ) </t>
  </si>
  <si>
    <t>Накладные затраты</t>
  </si>
  <si>
    <t>Расходы по труду основного производственного персонала</t>
  </si>
  <si>
    <t>Производственные затраты</t>
  </si>
  <si>
    <t>I</t>
  </si>
  <si>
    <t>Причины отклонения</t>
  </si>
  <si>
    <t>Отклонение, в %</t>
  </si>
  <si>
    <t>Фактически сложившиеся показатели тарифной сметы</t>
  </si>
  <si>
    <t>Предусмотрено в утвержденной тарифной смете*</t>
  </si>
  <si>
    <t>Единица измерения</t>
  </si>
  <si>
    <t xml:space="preserve">Наименование показателей тарифной сметы
</t>
  </si>
  <si>
    <t>№ п/п</t>
  </si>
  <si>
    <t>Периодичность: годовая</t>
  </si>
  <si>
    <t>Индекс: ОИТС-1</t>
  </si>
  <si>
    <t>Отчетный период 2016 г.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</si>
  <si>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</si>
  <si>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</si>
  <si>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</si>
  <si>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</si>
  <si>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</si>
  <si>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</si>
  <si>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</si>
  <si>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</si>
  <si>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</si>
  <si>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</si>
  <si>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</si>
  <si>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 xml:space="preserve">Отчет об исполнении тарифной сметы на услуги по разработке технических условий 
для прокладки кабеля  в телефонной канализации (кабельной канализации)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</si>
</sst>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58;&#1057;%20&#1087;&#1086;%20&#1088;&#1072;&#1079;&#1088;&#1072;&#1073;%20&#1058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У"/>
      <sheetName val="Расшифровка ТС ТУ"/>
    </sheetNames>
    <sheetDataSet>
      <sheetData sheetId="0" refreshError="1"/>
      <sheetData sheetId="1">
        <row r="22">
          <cell r="C22">
            <v>39601.841352112198</v>
          </cell>
        </row>
        <row r="27">
          <cell r="C27">
            <v>1409.6164745072001</v>
          </cell>
        </row>
        <row r="29">
          <cell r="C29">
            <v>2991.22812746319</v>
          </cell>
        </row>
        <row r="36">
          <cell r="C36">
            <v>446.40482368739197</v>
          </cell>
        </row>
        <row r="43">
          <cell r="C43">
            <v>46.585315403274599</v>
          </cell>
        </row>
        <row r="45">
          <cell r="C45">
            <v>2726.66802074713</v>
          </cell>
        </row>
        <row r="47">
          <cell r="C47">
            <v>1.81021410087439E-2</v>
          </cell>
        </row>
        <row r="49">
          <cell r="C49">
            <v>1104.48208859544</v>
          </cell>
        </row>
        <row r="51">
          <cell r="C51">
            <v>255.43741772064598</v>
          </cell>
        </row>
        <row r="55">
          <cell r="C55">
            <v>6.6629676783473997</v>
          </cell>
        </row>
        <row r="59">
          <cell r="C59">
            <v>1379.9590920098301</v>
          </cell>
        </row>
        <row r="63">
          <cell r="C63">
            <v>46.739560878465298</v>
          </cell>
        </row>
        <row r="65">
          <cell r="C65">
            <v>0</v>
          </cell>
        </row>
        <row r="91">
          <cell r="C91">
            <v>621.93689922215503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zoomScale="85" zoomScaleNormal="85" zoomScaleSheetLayoutView="90" workbookViewId="0"/>
  </sheetViews>
  <sheetFormatPr defaultColWidth="9.109375" defaultRowHeight="15.6" x14ac:dyDescent="0.3"/>
  <cols>
    <col min="1" max="1" width="4.88671875" style="1" customWidth="1"/>
    <col min="2" max="2" width="51.88671875" style="1" customWidth="1"/>
    <col min="3" max="3" width="11.109375" style="23" customWidth="1"/>
    <col min="4" max="4" width="17.109375" style="1" customWidth="1"/>
    <col min="5" max="5" width="14.5546875" style="2" customWidth="1"/>
    <col min="6" max="6" width="11.109375" style="1" customWidth="1"/>
    <col min="7" max="7" width="55.109375" style="1" customWidth="1"/>
    <col min="8" max="16384" width="9.109375" style="1"/>
  </cols>
  <sheetData>
    <row r="2" spans="1:7" ht="32.4" customHeight="1" x14ac:dyDescent="0.3">
      <c r="A2" s="33" t="s">
        <v>63</v>
      </c>
      <c r="B2" s="33"/>
      <c r="C2" s="33"/>
      <c r="D2" s="33"/>
      <c r="E2" s="33"/>
      <c r="F2" s="33"/>
      <c r="G2" s="33"/>
    </row>
    <row r="3" spans="1:7" ht="15" customHeight="1" x14ac:dyDescent="0.3">
      <c r="A3" s="24"/>
      <c r="B3" s="24"/>
      <c r="C3" s="24"/>
      <c r="D3" s="24"/>
      <c r="E3" s="24"/>
      <c r="F3" s="24"/>
      <c r="G3" s="24"/>
    </row>
    <row r="4" spans="1:7" x14ac:dyDescent="0.3">
      <c r="A4" s="34" t="s">
        <v>51</v>
      </c>
      <c r="B4" s="34"/>
      <c r="C4" s="34"/>
      <c r="D4" s="34"/>
      <c r="E4" s="34"/>
      <c r="F4" s="34"/>
      <c r="G4" s="34"/>
    </row>
    <row r="5" spans="1:7" x14ac:dyDescent="0.3">
      <c r="A5" s="34" t="s">
        <v>50</v>
      </c>
      <c r="B5" s="34"/>
      <c r="C5" s="34"/>
      <c r="D5" s="34"/>
      <c r="E5" s="34"/>
      <c r="F5" s="34"/>
      <c r="G5" s="34"/>
    </row>
    <row r="6" spans="1:7" x14ac:dyDescent="0.3">
      <c r="A6" s="34" t="s">
        <v>49</v>
      </c>
      <c r="B6" s="34"/>
      <c r="C6" s="34"/>
      <c r="D6" s="34"/>
      <c r="E6" s="34"/>
      <c r="F6" s="34"/>
      <c r="G6" s="34"/>
    </row>
    <row r="7" spans="1:7" x14ac:dyDescent="0.3">
      <c r="B7" s="22"/>
      <c r="C7" s="21"/>
    </row>
    <row r="8" spans="1:7" s="25" customFormat="1" ht="69" x14ac:dyDescent="0.25">
      <c r="A8" s="13" t="s">
        <v>48</v>
      </c>
      <c r="B8" s="13" t="s">
        <v>47</v>
      </c>
      <c r="C8" s="13" t="s">
        <v>46</v>
      </c>
      <c r="D8" s="13" t="s">
        <v>45</v>
      </c>
      <c r="E8" s="17" t="s">
        <v>44</v>
      </c>
      <c r="F8" s="13" t="s">
        <v>43</v>
      </c>
      <c r="G8" s="13" t="s">
        <v>42</v>
      </c>
    </row>
    <row r="9" spans="1:7" s="8" customFormat="1" ht="13.8" x14ac:dyDescent="0.25">
      <c r="A9" s="26" t="s">
        <v>41</v>
      </c>
      <c r="B9" s="20" t="s">
        <v>40</v>
      </c>
      <c r="C9" s="11" t="s">
        <v>5</v>
      </c>
      <c r="D9" s="19">
        <f>D10+D15+D14</f>
        <v>68349.22</v>
      </c>
      <c r="E9" s="19">
        <f>E10+E15+E14</f>
        <v>51570.51120098761</v>
      </c>
      <c r="F9" s="9"/>
      <c r="G9" s="9"/>
    </row>
    <row r="10" spans="1:7" s="8" customFormat="1" ht="13.8" x14ac:dyDescent="0.25">
      <c r="A10" s="26">
        <v>1</v>
      </c>
      <c r="B10" s="15" t="s">
        <v>18</v>
      </c>
      <c r="C10" s="16" t="s">
        <v>5</v>
      </c>
      <c r="D10" s="14">
        <f>D12+D13</f>
        <v>3374.4399999999996</v>
      </c>
      <c r="E10" s="14">
        <f>E12+E13+E11</f>
        <v>41884.63807514144</v>
      </c>
      <c r="F10" s="9"/>
      <c r="G10" s="9"/>
    </row>
    <row r="11" spans="1:7" s="8" customFormat="1" ht="55.2" x14ac:dyDescent="0.25">
      <c r="A11" s="26"/>
      <c r="B11" s="15" t="s">
        <v>17</v>
      </c>
      <c r="C11" s="16" t="s">
        <v>5</v>
      </c>
      <c r="D11" s="14"/>
      <c r="E11" s="14">
        <v>873.18024852203803</v>
      </c>
      <c r="F11" s="9"/>
      <c r="G11" s="9" t="s">
        <v>8</v>
      </c>
    </row>
    <row r="12" spans="1:7" s="8" customFormat="1" ht="55.2" x14ac:dyDescent="0.25">
      <c r="A12" s="26"/>
      <c r="B12" s="15" t="s">
        <v>16</v>
      </c>
      <c r="C12" s="16" t="s">
        <v>5</v>
      </c>
      <c r="D12" s="14">
        <v>2362.14</v>
      </c>
      <c r="E12" s="14">
        <f>'[1]Расшифровка ТС ТУ'!C22</f>
        <v>39601.841352112198</v>
      </c>
      <c r="F12" s="27">
        <f>E12/D12-1</f>
        <v>15.765238873272626</v>
      </c>
      <c r="G12" s="9" t="s">
        <v>8</v>
      </c>
    </row>
    <row r="13" spans="1:7" s="8" customFormat="1" ht="55.2" x14ac:dyDescent="0.25">
      <c r="A13" s="26"/>
      <c r="B13" s="15" t="s">
        <v>15</v>
      </c>
      <c r="C13" s="16" t="s">
        <v>5</v>
      </c>
      <c r="D13" s="14">
        <v>1012.3</v>
      </c>
      <c r="E13" s="14">
        <f>'[1]Расшифровка ТС ТУ'!C27</f>
        <v>1409.6164745072001</v>
      </c>
      <c r="F13" s="27">
        <f>E13/D13-1</f>
        <v>0.39248886151061946</v>
      </c>
      <c r="G13" s="9" t="s">
        <v>8</v>
      </c>
    </row>
    <row r="14" spans="1:7" s="8" customFormat="1" ht="55.2" x14ac:dyDescent="0.25">
      <c r="A14" s="26" t="s">
        <v>52</v>
      </c>
      <c r="B14" s="15" t="s">
        <v>39</v>
      </c>
      <c r="C14" s="16" t="s">
        <v>5</v>
      </c>
      <c r="D14" s="14">
        <v>57067.74</v>
      </c>
      <c r="E14" s="14">
        <f>'[1]Расшифровка ТС ТУ'!C29</f>
        <v>2991.22812746319</v>
      </c>
      <c r="F14" s="27">
        <f>E14/D14-1</f>
        <v>-0.94758460511204423</v>
      </c>
      <c r="G14" s="9" t="s">
        <v>8</v>
      </c>
    </row>
    <row r="15" spans="1:7" s="8" customFormat="1" ht="13.8" x14ac:dyDescent="0.25">
      <c r="A15" s="26" t="s">
        <v>53</v>
      </c>
      <c r="B15" s="15" t="s">
        <v>38</v>
      </c>
      <c r="C15" s="16" t="s">
        <v>5</v>
      </c>
      <c r="D15" s="18">
        <f>SUM(D16:D29)</f>
        <v>7907.04</v>
      </c>
      <c r="E15" s="18">
        <f>SUM(E16:E29)</f>
        <v>6694.6449983829798</v>
      </c>
      <c r="F15" s="9"/>
      <c r="G15" s="9"/>
    </row>
    <row r="16" spans="1:7" s="8" customFormat="1" ht="55.2" x14ac:dyDescent="0.25">
      <c r="A16" s="28"/>
      <c r="B16" s="15" t="s">
        <v>37</v>
      </c>
      <c r="C16" s="16" t="s">
        <v>5</v>
      </c>
      <c r="D16" s="14">
        <v>825.04</v>
      </c>
      <c r="E16" s="14">
        <f>'[1]Расшифровка ТС ТУ'!C36</f>
        <v>446.40482368739197</v>
      </c>
      <c r="F16" s="27">
        <f t="shared" ref="F16:F23" si="0">E16/D16-1</f>
        <v>-0.45892947773757398</v>
      </c>
      <c r="G16" s="9" t="s">
        <v>8</v>
      </c>
    </row>
    <row r="17" spans="1:8" s="8" customFormat="1" ht="55.2" x14ac:dyDescent="0.25">
      <c r="A17" s="28"/>
      <c r="B17" s="15" t="s">
        <v>36</v>
      </c>
      <c r="C17" s="16" t="s">
        <v>5</v>
      </c>
      <c r="D17" s="14"/>
      <c r="E17" s="14">
        <v>144.8678901192948</v>
      </c>
      <c r="F17" s="27"/>
      <c r="G17" s="9" t="s">
        <v>8</v>
      </c>
    </row>
    <row r="18" spans="1:8" s="8" customFormat="1" ht="55.2" x14ac:dyDescent="0.25">
      <c r="A18" s="28"/>
      <c r="B18" s="15" t="s">
        <v>35</v>
      </c>
      <c r="C18" s="16" t="s">
        <v>5</v>
      </c>
      <c r="D18" s="14">
        <v>105.14</v>
      </c>
      <c r="E18" s="14">
        <v>274.71933400315601</v>
      </c>
      <c r="F18" s="27">
        <f t="shared" si="0"/>
        <v>1.6128907552135821</v>
      </c>
      <c r="G18" s="9" t="s">
        <v>8</v>
      </c>
    </row>
    <row r="19" spans="1:8" s="8" customFormat="1" ht="55.2" x14ac:dyDescent="0.25">
      <c r="A19" s="28"/>
      <c r="B19" s="15" t="s">
        <v>34</v>
      </c>
      <c r="C19" s="16" t="s">
        <v>5</v>
      </c>
      <c r="D19" s="14">
        <v>268.33999999999997</v>
      </c>
      <c r="E19" s="14">
        <f>'[1]Расшифровка ТС ТУ'!C43</f>
        <v>46.585315403274599</v>
      </c>
      <c r="F19" s="27">
        <f t="shared" si="0"/>
        <v>-0.82639444211345825</v>
      </c>
      <c r="G19" s="9" t="s">
        <v>8</v>
      </c>
    </row>
    <row r="20" spans="1:8" s="8" customFormat="1" ht="55.2" x14ac:dyDescent="0.25">
      <c r="A20" s="28"/>
      <c r="B20" s="15" t="s">
        <v>19</v>
      </c>
      <c r="C20" s="16" t="s">
        <v>5</v>
      </c>
      <c r="D20" s="14">
        <v>2390.44</v>
      </c>
      <c r="E20" s="14">
        <f>'[1]Расшифровка ТС ТУ'!C45</f>
        <v>2726.66802074713</v>
      </c>
      <c r="F20" s="27">
        <f t="shared" si="0"/>
        <v>0.14065528553200668</v>
      </c>
      <c r="G20" s="9" t="s">
        <v>8</v>
      </c>
    </row>
    <row r="21" spans="1:8" s="8" customFormat="1" ht="55.2" x14ac:dyDescent="0.25">
      <c r="A21" s="28"/>
      <c r="B21" s="15" t="s">
        <v>33</v>
      </c>
      <c r="C21" s="16" t="s">
        <v>5</v>
      </c>
      <c r="D21" s="14">
        <v>266.74</v>
      </c>
      <c r="E21" s="14">
        <f>'[1]Расшифровка ТС ТУ'!C47</f>
        <v>1.81021410087439E-2</v>
      </c>
      <c r="F21" s="27">
        <f t="shared" si="0"/>
        <v>-0.99993213563391792</v>
      </c>
      <c r="G21" s="9" t="s">
        <v>8</v>
      </c>
    </row>
    <row r="22" spans="1:8" s="8" customFormat="1" ht="55.2" x14ac:dyDescent="0.25">
      <c r="A22" s="28"/>
      <c r="B22" s="15" t="s">
        <v>32</v>
      </c>
      <c r="C22" s="16" t="s">
        <v>5</v>
      </c>
      <c r="D22" s="14">
        <v>4.9400000000000004</v>
      </c>
      <c r="E22" s="14">
        <f>'[1]Расшифровка ТС ТУ'!C49</f>
        <v>1104.48208859544</v>
      </c>
      <c r="F22" s="27">
        <f t="shared" si="0"/>
        <v>222.57937016102022</v>
      </c>
      <c r="G22" s="9" t="s">
        <v>8</v>
      </c>
    </row>
    <row r="23" spans="1:8" s="8" customFormat="1" ht="55.2" x14ac:dyDescent="0.25">
      <c r="A23" s="28"/>
      <c r="B23" s="15" t="s">
        <v>31</v>
      </c>
      <c r="C23" s="16" t="s">
        <v>5</v>
      </c>
      <c r="D23" s="14">
        <v>421.34</v>
      </c>
      <c r="E23" s="14">
        <f>'[1]Расшифровка ТС ТУ'!C51</f>
        <v>255.43741772064598</v>
      </c>
      <c r="F23" s="27">
        <f t="shared" si="0"/>
        <v>-0.39374989860766607</v>
      </c>
      <c r="G23" s="9" t="s">
        <v>8</v>
      </c>
    </row>
    <row r="24" spans="1:8" s="8" customFormat="1" ht="55.2" x14ac:dyDescent="0.25">
      <c r="A24" s="28"/>
      <c r="B24" s="15" t="s">
        <v>30</v>
      </c>
      <c r="C24" s="16" t="s">
        <v>5</v>
      </c>
      <c r="D24" s="14">
        <v>1866.04</v>
      </c>
      <c r="E24" s="14">
        <f>'[1]Расшифровка ТС ТУ'!C55</f>
        <v>6.6629676783473997</v>
      </c>
      <c r="F24" s="27">
        <f>E24/D24-1</f>
        <v>-0.99642935431269031</v>
      </c>
      <c r="G24" s="9" t="s">
        <v>8</v>
      </c>
    </row>
    <row r="25" spans="1:8" s="8" customFormat="1" ht="55.2" x14ac:dyDescent="0.25">
      <c r="A25" s="28"/>
      <c r="B25" s="15" t="s">
        <v>29</v>
      </c>
      <c r="C25" s="16" t="s">
        <v>5</v>
      </c>
      <c r="D25" s="14"/>
      <c r="E25" s="14">
        <v>255.43741772064598</v>
      </c>
      <c r="F25" s="27"/>
      <c r="G25" s="9" t="s">
        <v>8</v>
      </c>
      <c r="H25" s="29"/>
    </row>
    <row r="26" spans="1:8" s="8" customFormat="1" ht="55.2" x14ac:dyDescent="0.25">
      <c r="A26" s="28"/>
      <c r="B26" s="15" t="s">
        <v>28</v>
      </c>
      <c r="C26" s="16" t="s">
        <v>5</v>
      </c>
      <c r="D26" s="14">
        <v>76.84</v>
      </c>
      <c r="E26" s="14">
        <f>'[1]Расшифровка ТС ТУ'!C59</f>
        <v>1379.9590920098301</v>
      </c>
      <c r="F26" s="27">
        <f>E26/D26-1</f>
        <v>16.958863768998309</v>
      </c>
      <c r="G26" s="9" t="s">
        <v>8</v>
      </c>
    </row>
    <row r="27" spans="1:8" s="8" customFormat="1" ht="55.2" x14ac:dyDescent="0.25">
      <c r="A27" s="28"/>
      <c r="B27" s="15" t="s">
        <v>27</v>
      </c>
      <c r="C27" s="16" t="s">
        <v>5</v>
      </c>
      <c r="D27" s="14"/>
      <c r="E27" s="14">
        <v>6.6629676783473997</v>
      </c>
      <c r="F27" s="27"/>
      <c r="G27" s="9" t="s">
        <v>8</v>
      </c>
    </row>
    <row r="28" spans="1:8" s="8" customFormat="1" ht="55.2" x14ac:dyDescent="0.25">
      <c r="A28" s="28"/>
      <c r="B28" s="15" t="s">
        <v>26</v>
      </c>
      <c r="C28" s="16" t="s">
        <v>5</v>
      </c>
      <c r="D28" s="14">
        <v>1347.84</v>
      </c>
      <c r="E28" s="14">
        <f>'[1]Расшифровка ТС ТУ'!C65</f>
        <v>0</v>
      </c>
      <c r="F28" s="27">
        <f>E28/D28-1</f>
        <v>-1</v>
      </c>
      <c r="G28" s="9" t="s">
        <v>8</v>
      </c>
    </row>
    <row r="29" spans="1:8" s="8" customFormat="1" ht="55.2" x14ac:dyDescent="0.25">
      <c r="A29" s="28"/>
      <c r="B29" s="15" t="s">
        <v>25</v>
      </c>
      <c r="C29" s="16" t="s">
        <v>5</v>
      </c>
      <c r="D29" s="14">
        <v>334.34</v>
      </c>
      <c r="E29" s="14">
        <f>'[1]Расшифровка ТС ТУ'!C63</f>
        <v>46.739560878465298</v>
      </c>
      <c r="F29" s="27">
        <f>E29/D29-1</f>
        <v>-0.86020350278618984</v>
      </c>
      <c r="G29" s="9" t="s">
        <v>8</v>
      </c>
    </row>
    <row r="30" spans="1:8" s="8" customFormat="1" ht="13.8" x14ac:dyDescent="0.25">
      <c r="A30" s="26" t="s">
        <v>24</v>
      </c>
      <c r="B30" s="20" t="s">
        <v>23</v>
      </c>
      <c r="C30" s="11" t="s">
        <v>5</v>
      </c>
      <c r="D30" s="17">
        <f>D31+D32+D33+D34+D35+D39+D40+D41+D42+D43+D44</f>
        <v>3598.0999999999995</v>
      </c>
      <c r="E30" s="17">
        <f>E31+E32+E33+E34+E35+E39+E40+E41+E42+E43+E44</f>
        <v>12449.907101472825</v>
      </c>
      <c r="F30" s="9"/>
      <c r="G30" s="9"/>
    </row>
    <row r="31" spans="1:8" s="8" customFormat="1" ht="55.2" x14ac:dyDescent="0.25">
      <c r="A31" s="28" t="s">
        <v>54</v>
      </c>
      <c r="B31" s="30" t="s">
        <v>22</v>
      </c>
      <c r="C31" s="16" t="s">
        <v>5</v>
      </c>
      <c r="D31" s="15"/>
      <c r="E31" s="14">
        <v>185.83038772517</v>
      </c>
      <c r="F31" s="9"/>
      <c r="G31" s="9" t="s">
        <v>8</v>
      </c>
    </row>
    <row r="32" spans="1:8" s="8" customFormat="1" ht="55.2" x14ac:dyDescent="0.25">
      <c r="A32" s="28" t="s">
        <v>52</v>
      </c>
      <c r="B32" s="30" t="s">
        <v>21</v>
      </c>
      <c r="C32" s="16" t="s">
        <v>5</v>
      </c>
      <c r="D32" s="15"/>
      <c r="E32" s="17">
        <v>1025.8159345260601</v>
      </c>
      <c r="F32" s="9"/>
      <c r="G32" s="9" t="s">
        <v>8</v>
      </c>
    </row>
    <row r="33" spans="1:7" s="8" customFormat="1" ht="55.2" x14ac:dyDescent="0.25">
      <c r="A33" s="28" t="s">
        <v>53</v>
      </c>
      <c r="B33" s="15" t="s">
        <v>20</v>
      </c>
      <c r="C33" s="16" t="s">
        <v>5</v>
      </c>
      <c r="D33" s="15"/>
      <c r="E33" s="17">
        <v>41.601913904602</v>
      </c>
      <c r="F33" s="9"/>
      <c r="G33" s="9" t="s">
        <v>8</v>
      </c>
    </row>
    <row r="34" spans="1:7" s="8" customFormat="1" ht="55.2" x14ac:dyDescent="0.25">
      <c r="A34" s="28" t="s">
        <v>55</v>
      </c>
      <c r="B34" s="15" t="s">
        <v>19</v>
      </c>
      <c r="C34" s="16" t="s">
        <v>5</v>
      </c>
      <c r="D34" s="15"/>
      <c r="E34" s="17">
        <v>65.460723837468706</v>
      </c>
      <c r="F34" s="9"/>
      <c r="G34" s="9" t="s">
        <v>8</v>
      </c>
    </row>
    <row r="35" spans="1:7" s="8" customFormat="1" ht="13.8" x14ac:dyDescent="0.25">
      <c r="A35" s="28" t="s">
        <v>56</v>
      </c>
      <c r="B35" s="15" t="s">
        <v>18</v>
      </c>
      <c r="C35" s="16" t="s">
        <v>5</v>
      </c>
      <c r="D35" s="14">
        <f>D38</f>
        <v>242.8</v>
      </c>
      <c r="E35" s="14">
        <f>E38+E37+E36</f>
        <v>683.67814965620914</v>
      </c>
      <c r="F35" s="9"/>
      <c r="G35" s="9"/>
    </row>
    <row r="36" spans="1:7" s="8" customFormat="1" ht="55.2" x14ac:dyDescent="0.25">
      <c r="A36" s="28"/>
      <c r="B36" s="15" t="s">
        <v>17</v>
      </c>
      <c r="C36" s="16" t="s">
        <v>5</v>
      </c>
      <c r="D36" s="14"/>
      <c r="E36" s="14">
        <v>28.529550638998419</v>
      </c>
      <c r="F36" s="9"/>
      <c r="G36" s="9" t="s">
        <v>8</v>
      </c>
    </row>
    <row r="37" spans="1:7" s="8" customFormat="1" ht="55.2" x14ac:dyDescent="0.25">
      <c r="A37" s="28"/>
      <c r="B37" s="15" t="s">
        <v>16</v>
      </c>
      <c r="C37" s="16" t="s">
        <v>5</v>
      </c>
      <c r="D37" s="14"/>
      <c r="E37" s="14">
        <v>33.211699795055637</v>
      </c>
      <c r="F37" s="9"/>
      <c r="G37" s="9" t="s">
        <v>8</v>
      </c>
    </row>
    <row r="38" spans="1:7" s="8" customFormat="1" ht="55.2" x14ac:dyDescent="0.25">
      <c r="A38" s="28"/>
      <c r="B38" s="15" t="s">
        <v>15</v>
      </c>
      <c r="C38" s="16" t="s">
        <v>5</v>
      </c>
      <c r="D38" s="14">
        <v>242.8</v>
      </c>
      <c r="E38" s="14">
        <f>'[1]Расшифровка ТС ТУ'!C91</f>
        <v>621.93689922215503</v>
      </c>
      <c r="F38" s="27">
        <f>E38/D38-1</f>
        <v>1.5615193542922365</v>
      </c>
      <c r="G38" s="9" t="s">
        <v>8</v>
      </c>
    </row>
    <row r="39" spans="1:7" s="8" customFormat="1" ht="55.2" x14ac:dyDescent="0.25">
      <c r="A39" s="28" t="s">
        <v>57</v>
      </c>
      <c r="B39" s="15" t="s">
        <v>14</v>
      </c>
      <c r="C39" s="16" t="s">
        <v>5</v>
      </c>
      <c r="D39" s="14"/>
      <c r="E39" s="14">
        <v>76.820235530362098</v>
      </c>
      <c r="F39" s="27"/>
      <c r="G39" s="9" t="s">
        <v>8</v>
      </c>
    </row>
    <row r="40" spans="1:7" s="8" customFormat="1" ht="55.2" x14ac:dyDescent="0.25">
      <c r="A40" s="28" t="s">
        <v>58</v>
      </c>
      <c r="B40" s="30" t="s">
        <v>13</v>
      </c>
      <c r="C40" s="16" t="s">
        <v>5</v>
      </c>
      <c r="D40" s="14">
        <v>1740.3</v>
      </c>
      <c r="E40" s="14">
        <v>8812.9595660238519</v>
      </c>
      <c r="F40" s="27"/>
      <c r="G40" s="9" t="s">
        <v>8</v>
      </c>
    </row>
    <row r="41" spans="1:7" s="8" customFormat="1" ht="55.2" x14ac:dyDescent="0.25">
      <c r="A41" s="28" t="s">
        <v>59</v>
      </c>
      <c r="B41" s="15" t="s">
        <v>12</v>
      </c>
      <c r="C41" s="16" t="s">
        <v>5</v>
      </c>
      <c r="D41" s="14">
        <v>1570.3</v>
      </c>
      <c r="E41" s="14">
        <v>509.6820829130084</v>
      </c>
      <c r="F41" s="27">
        <f>E41/D41-1</f>
        <v>-0.67542375156784784</v>
      </c>
      <c r="G41" s="9" t="s">
        <v>8</v>
      </c>
    </row>
    <row r="42" spans="1:7" s="8" customFormat="1" ht="55.2" x14ac:dyDescent="0.25">
      <c r="A42" s="28" t="s">
        <v>60</v>
      </c>
      <c r="B42" s="15" t="s">
        <v>11</v>
      </c>
      <c r="C42" s="16" t="s">
        <v>5</v>
      </c>
      <c r="D42" s="14"/>
      <c r="E42" s="14">
        <v>253.95964409022798</v>
      </c>
      <c r="F42" s="27"/>
      <c r="G42" s="9" t="s">
        <v>8</v>
      </c>
    </row>
    <row r="43" spans="1:7" s="8" customFormat="1" ht="55.2" x14ac:dyDescent="0.25">
      <c r="A43" s="28" t="s">
        <v>61</v>
      </c>
      <c r="B43" s="15" t="s">
        <v>10</v>
      </c>
      <c r="C43" s="16" t="s">
        <v>5</v>
      </c>
      <c r="D43" s="14">
        <v>44.7</v>
      </c>
      <c r="E43" s="14">
        <v>60.2160648740442</v>
      </c>
      <c r="F43" s="27">
        <f>E43/D43-1</f>
        <v>0.34711554528063071</v>
      </c>
      <c r="G43" s="9" t="s">
        <v>8</v>
      </c>
    </row>
    <row r="44" spans="1:7" s="8" customFormat="1" ht="55.2" x14ac:dyDescent="0.25">
      <c r="A44" s="28" t="s">
        <v>62</v>
      </c>
      <c r="B44" s="15" t="s">
        <v>9</v>
      </c>
      <c r="C44" s="16" t="s">
        <v>5</v>
      </c>
      <c r="D44" s="14"/>
      <c r="E44" s="14">
        <v>733.88239839182154</v>
      </c>
      <c r="F44" s="27"/>
      <c r="G44" s="9" t="s">
        <v>8</v>
      </c>
    </row>
    <row r="45" spans="1:7" s="8" customFormat="1" ht="23.4" customHeight="1" x14ac:dyDescent="0.25">
      <c r="A45" s="26" t="s">
        <v>7</v>
      </c>
      <c r="B45" s="12" t="s">
        <v>6</v>
      </c>
      <c r="C45" s="11" t="s">
        <v>5</v>
      </c>
      <c r="D45" s="10">
        <f>D9+D30</f>
        <v>71947.320000000007</v>
      </c>
      <c r="E45" s="10">
        <f>E9+E30</f>
        <v>64020.418302460435</v>
      </c>
      <c r="F45" s="9"/>
      <c r="G45" s="9"/>
    </row>
    <row r="47" spans="1:7" ht="26.4" x14ac:dyDescent="0.3">
      <c r="B47" s="31" t="s">
        <v>4</v>
      </c>
    </row>
    <row r="48" spans="1:7" x14ac:dyDescent="0.3">
      <c r="B48" s="31"/>
    </row>
    <row r="49" spans="1:7" x14ac:dyDescent="0.3">
      <c r="A49" s="32" t="s">
        <v>3</v>
      </c>
      <c r="B49" s="7"/>
      <c r="C49" s="6"/>
      <c r="D49" s="5"/>
      <c r="E49" s="5"/>
      <c r="F49" s="4"/>
      <c r="G49" s="3"/>
    </row>
    <row r="50" spans="1:7" x14ac:dyDescent="0.3">
      <c r="A50" s="32" t="s">
        <v>2</v>
      </c>
      <c r="B50" s="32"/>
      <c r="C50" s="6"/>
      <c r="D50" s="5"/>
      <c r="E50" s="5"/>
      <c r="F50" s="4"/>
      <c r="G50" s="3"/>
    </row>
    <row r="51" spans="1:7" x14ac:dyDescent="0.3">
      <c r="A51" s="32" t="s">
        <v>1</v>
      </c>
      <c r="B51" s="7"/>
      <c r="C51" s="6"/>
      <c r="D51" s="5"/>
      <c r="E51" s="5"/>
      <c r="F51" s="4"/>
      <c r="G51" s="3"/>
    </row>
    <row r="52" spans="1:7" x14ac:dyDescent="0.3">
      <c r="A52" s="32" t="s">
        <v>0</v>
      </c>
      <c r="B52" s="7"/>
      <c r="C52" s="6"/>
      <c r="D52" s="5"/>
      <c r="E52" s="5"/>
      <c r="F52" s="4"/>
      <c r="G52" s="3"/>
    </row>
  </sheetData>
  <mergeCells count="4">
    <mergeCell ref="A2:G2"/>
    <mergeCell ref="A4:G4"/>
    <mergeCell ref="A5:G5"/>
    <mergeCell ref="A6:G6"/>
  </mergeCells>
  <pageMargins left="0.45" right="0.19685039370078741" top="1.05" bottom="0.2" header="0.55118110236220474" footer="0.18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ОИТС-1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Красотов Вадим</dc:creator>
  <cp:lastModifiedBy>Красотов Вадим</cp:lastModifiedBy>
  <cp:lastPrinted>2017-04-26T08:32:22Z</cp:lastPrinted>
  <dcterms:created xsi:type="dcterms:W3CDTF">2017-04-21T09:44:08Z</dcterms:created>
  <dcterms:modified xsi:type="dcterms:W3CDTF">2017-05-02T09:03:37Z</dcterms:modified>
</cp:coreProperties>
</file>